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.rsrc\.ЗАКУПКИ ОБЩИЕ\Муниципальный заказ 2024 год\Запрос котировок\212 - сплиты ЦБУО\ЗК\"/>
    </mc:Choice>
  </mc:AlternateContent>
  <xr:revisionPtr revIDLastSave="0" documentId="13_ncr:1_{7EC1A459-0E17-46EC-A74F-88763306D0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чет цены" sheetId="1" r:id="rId1"/>
  </sheets>
  <definedNames>
    <definedName name="_xlnm.Print_Area" localSheetId="0">'Расчет цены'!$A$1:$N$14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L10" i="1"/>
  <c r="L7" i="1"/>
  <c r="H7" i="1"/>
  <c r="H9" i="1"/>
  <c r="I9" i="1" s="1"/>
  <c r="J9" i="1" s="1"/>
  <c r="H10" i="1"/>
  <c r="I10" i="1" s="1"/>
  <c r="J10" i="1" s="1"/>
  <c r="H8" i="1"/>
  <c r="I8" i="1" s="1"/>
  <c r="J8" i="1" s="1"/>
  <c r="K8" i="1"/>
  <c r="K9" i="1"/>
  <c r="M9" i="1" s="1"/>
  <c r="N9" i="1" s="1"/>
  <c r="K10" i="1"/>
  <c r="M10" i="1"/>
  <c r="N10" i="1" s="1"/>
  <c r="K7" i="1"/>
  <c r="L8" i="1" l="1"/>
  <c r="M8" i="1"/>
  <c r="N8" i="1" s="1"/>
  <c r="M7" i="1"/>
  <c r="N7" i="1" s="1"/>
  <c r="N11" i="1" s="1"/>
  <c r="I7" i="1" l="1"/>
  <c r="J7" i="1" s="1"/>
  <c r="H12" i="1" l="1"/>
</calcChain>
</file>

<file path=xl/sharedStrings.xml><?xml version="1.0" encoding="utf-8"?>
<sst xmlns="http://schemas.openxmlformats.org/spreadsheetml/2006/main" count="33" uniqueCount="29">
  <si>
    <t>№</t>
  </si>
  <si>
    <t>Наименование предмета контракта</t>
  </si>
  <si>
    <t>Ед. изм</t>
  </si>
  <si>
    <t>Кол-во</t>
  </si>
  <si>
    <t>Коммерческие предложения (руб./ед.изм.)</t>
  </si>
  <si>
    <t>Однородность совокупности значений выявленных цен, используемых в расчете Н(М)ЦК, ЦКЕП</t>
  </si>
  <si>
    <t>Н(М)ЦК, ЦКЕП, определяемая методом сопоставимых рыночных цен (анализа рынка)*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</si>
  <si>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</si>
  <si>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</si>
  <si>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 (не должен превышать 33%)</t>
    </r>
  </si>
  <si>
    <r>
      <rPr>
        <b/>
        <sz val="10"/>
        <color indexed="8"/>
        <rFont val="Times New Roman"/>
        <family val="1"/>
        <charset val="204"/>
      </rPr>
      <t>Расчет Н(М)ЦК по формуле</t>
    </r>
    <r>
      <rPr>
        <sz val="10"/>
        <color indexed="8"/>
        <rFont val="Times New Roman"/>
        <family val="1"/>
        <charset val="204"/>
      </rPr>
      <t xml:space="preserve">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</si>
  <si>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Цена за единицу изм. (руб.)</t>
  </si>
  <si>
    <t>В результате проведенного расчета Н(М)ЦК, ЦКЕП контракта составила:</t>
  </si>
  <si>
    <t>рублей</t>
  </si>
  <si>
    <t xml:space="preserve">* При определении Н(М)ЦК, ЦКЕП контракта Заказчиком применяется Приказ Минэкономразвития России от 02.10.2013 N 567 "Об утверждении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исполнителем)". Данный Приказ не учитывает, что применение утвержденных формул определения Н(М)ЦК, ЦКЕП, может привести к формированию цены контракта и цены за единицу товара (работы, услуги) с дробными значениями (количество знаков после запятой превышает 2). Большинство бухгалтерских программ, а также программное обеспечение реестра контрактов не позволяет проводить операции с такими значениями. Поэтому в случае необходимости Заказчиком применяется округление  (вниз) таких показателей.
</t>
  </si>
  <si>
    <t>Цена за единицу изм. с округлением  до сотых долей после запятой (руб.)</t>
  </si>
  <si>
    <t>Обоснование начальной (максимальной) цены контракта</t>
  </si>
  <si>
    <t>ИТОГО</t>
  </si>
  <si>
    <t xml:space="preserve">Исполнитель №1 </t>
  </si>
  <si>
    <t xml:space="preserve">Исполнитель №2 </t>
  </si>
  <si>
    <t xml:space="preserve">Исполнитель №3 </t>
  </si>
  <si>
    <t>Утверждаю
Руководитель МКУ МО
Северский район "ЦБУО"
_____________О. Н. Лебина                                                                                       "___" ___________ 2024 г.                                                                                               М.П.</t>
  </si>
  <si>
    <t>Кондиционер бытовой
Haier HSU-09HTT03/R2 или эквивалент</t>
  </si>
  <si>
    <t>шт</t>
  </si>
  <si>
    <t>Кондиционер бытовой
Haier  HSU-12HTT03/R2  или эквивалент</t>
  </si>
  <si>
    <t>Кондиционер бытовой
Haier  HSU-18HTT03/R2  или эквивалент</t>
  </si>
  <si>
    <t>Кондиционер бытовой
Haier HSU-24HTT03/R2  или эквивалент</t>
  </si>
  <si>
    <t>Кондиционеры бытовые</t>
  </si>
  <si>
    <t>Дата подготовки обоснования НМЦК: 11.11.2024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</si>
</sst>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00"/>
    <numFmt numFmtId="166" formatCode="0.0000"/>
    <numFmt numFmtId="167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 vertical="center" wrapText="1"/>
    </xf>
    <xf numFmtId="164" fontId="10" fillId="0" borderId="1" xfId="1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167" fontId="7" fillId="0" borderId="0" xfId="0" applyNumberFormat="1" applyFont="1" applyAlignment="1">
      <alignment horizontal="center" vertical="center"/>
    </xf>
    <xf numFmtId="0" fontId="14" fillId="0" borderId="4" xfId="0" applyFont="1" applyBorder="1" applyAlignment="1">
      <alignment wrapText="1"/>
    </xf>
    <xf numFmtId="0" fontId="9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9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right" vertical="center" wrapText="1"/>
    </xf>
    <xf numFmtId="0" fontId="0" fillId="0" borderId="6" xfId="0" applyBorder="1" applyAlignment="1">
      <alignment horizontal="right" wrapText="1"/>
    </xf>
    <xf numFmtId="0" fontId="0" fillId="0" borderId="7" xfId="0" applyBorder="1" applyAlignment="1">
      <alignment horizontal="right" wrapText="1"/>
    </xf>
    <xf numFmtId="0" fontId="7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5</xdr:row>
      <xdr:rowOff>952500</xdr:rowOff>
    </xdr:from>
    <xdr:to>
      <xdr:col>10</xdr:col>
      <xdr:colOff>0</xdr:colOff>
      <xdr:row>5</xdr:row>
      <xdr:rowOff>1304925</xdr:rowOff>
    </xdr:to>
    <xdr:pic>
      <xdr:nvPicPr>
        <xdr:cNvPr id="1845" name="Picture 1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334500" y="3133725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19050</xdr:colOff>
      <xdr:row>5</xdr:row>
      <xdr:rowOff>923925</xdr:rowOff>
    </xdr:from>
    <xdr:to>
      <xdr:col>8</xdr:col>
      <xdr:colOff>876300</xdr:colOff>
      <xdr:row>5</xdr:row>
      <xdr:rowOff>1362075</xdr:rowOff>
    </xdr:to>
    <xdr:pic>
      <xdr:nvPicPr>
        <xdr:cNvPr id="1846" name="Picture 2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458200" y="3105150"/>
          <a:ext cx="85725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19050</xdr:colOff>
      <xdr:row>5</xdr:row>
      <xdr:rowOff>1600200</xdr:rowOff>
    </xdr:from>
    <xdr:to>
      <xdr:col>10</xdr:col>
      <xdr:colOff>1504950</xdr:colOff>
      <xdr:row>5</xdr:row>
      <xdr:rowOff>1962150</xdr:rowOff>
    </xdr:to>
    <xdr:pic>
      <xdr:nvPicPr>
        <xdr:cNvPr id="1847" name="Picture 5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287000" y="3781425"/>
          <a:ext cx="14859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266700</xdr:colOff>
      <xdr:row>5</xdr:row>
      <xdr:rowOff>1400175</xdr:rowOff>
    </xdr:from>
    <xdr:to>
      <xdr:col>10</xdr:col>
      <xdr:colOff>419100</xdr:colOff>
      <xdr:row>5</xdr:row>
      <xdr:rowOff>1628775</xdr:rowOff>
    </xdr:to>
    <xdr:pic>
      <xdr:nvPicPr>
        <xdr:cNvPr id="1848" name="Picture 6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534650" y="358140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13</xdr:col>
      <xdr:colOff>19050</xdr:colOff>
      <xdr:row>5</xdr:row>
      <xdr:rowOff>1600200</xdr:rowOff>
    </xdr:from>
    <xdr:to>
      <xdr:col>13</xdr:col>
      <xdr:colOff>1504950</xdr:colOff>
      <xdr:row>5</xdr:row>
      <xdr:rowOff>1962150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B715768-F115-4DF1-8D85-FD29F79F2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958917" y="4461933"/>
          <a:ext cx="14859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13</xdr:col>
      <xdr:colOff>266700</xdr:colOff>
      <xdr:row>5</xdr:row>
      <xdr:rowOff>1400175</xdr:rowOff>
    </xdr:from>
    <xdr:to>
      <xdr:col>13</xdr:col>
      <xdr:colOff>419100</xdr:colOff>
      <xdr:row>5</xdr:row>
      <xdr:rowOff>1628775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EBC20C8-9F1E-485C-860F-D51EEB337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206567" y="4261908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"/>
  <sheetViews>
    <sheetView tabSelected="1" view="pageBreakPreview" topLeftCell="A7" zoomScale="90" zoomScaleNormal="90" zoomScaleSheetLayoutView="90" workbookViewId="0">
      <selection activeCell="I12" sqref="I12"/>
    </sheetView>
  </sheetViews>
  <sheetFormatPr defaultColWidth="9.140625" defaultRowHeight="12.75" x14ac:dyDescent="0.2"/>
  <cols>
    <col min="1" max="1" width="3.140625" style="1" customWidth="1"/>
    <col min="2" max="2" width="37.7109375" style="1" customWidth="1"/>
    <col min="3" max="3" width="5.85546875" style="1" customWidth="1"/>
    <col min="4" max="4" width="12.140625" style="1" customWidth="1"/>
    <col min="5" max="5" width="14.5703125" style="1" customWidth="1"/>
    <col min="6" max="7" width="14.28515625" style="1" customWidth="1"/>
    <col min="8" max="8" width="15.5703125" style="1" customWidth="1"/>
    <col min="9" max="9" width="13.140625" style="1" customWidth="1"/>
    <col min="10" max="10" width="13.7109375" style="1" customWidth="1"/>
    <col min="11" max="11" width="22.7109375" style="1" hidden="1" customWidth="1"/>
    <col min="12" max="12" width="13.28515625" style="1" customWidth="1"/>
    <col min="13" max="13" width="18.7109375" style="1" customWidth="1"/>
    <col min="14" max="14" width="23.28515625" style="1" customWidth="1"/>
    <col min="15" max="16384" width="9.140625" style="1"/>
  </cols>
  <sheetData>
    <row r="1" spans="1:14" ht="15.75" x14ac:dyDescent="0.25">
      <c r="M1" s="32"/>
      <c r="N1" s="32"/>
    </row>
    <row r="2" spans="1:14" ht="93.75" customHeight="1" x14ac:dyDescent="0.25">
      <c r="K2" s="35" t="s">
        <v>21</v>
      </c>
      <c r="L2" s="32"/>
      <c r="M2" s="32"/>
      <c r="N2" s="32"/>
    </row>
    <row r="3" spans="1:14" ht="39" customHeight="1" x14ac:dyDescent="0.2">
      <c r="A3" s="36" t="s">
        <v>16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26.45" customHeight="1" x14ac:dyDescent="0.2">
      <c r="A4" s="24"/>
      <c r="B4" s="24"/>
      <c r="C4" s="29" t="s">
        <v>27</v>
      </c>
      <c r="D4" s="29"/>
      <c r="E4" s="29"/>
      <c r="F4" s="29"/>
      <c r="G4" s="29"/>
      <c r="H4" s="29"/>
      <c r="I4" s="29"/>
      <c r="J4" s="29"/>
      <c r="K4" s="29"/>
      <c r="L4" s="24"/>
      <c r="M4" s="24"/>
      <c r="N4" s="24"/>
    </row>
    <row r="5" spans="1:14" ht="39" customHeight="1" x14ac:dyDescent="0.2">
      <c r="A5" s="37" t="s">
        <v>0</v>
      </c>
      <c r="B5" s="37" t="s">
        <v>1</v>
      </c>
      <c r="C5" s="38" t="s">
        <v>2</v>
      </c>
      <c r="D5" s="38" t="s">
        <v>3</v>
      </c>
      <c r="E5" s="30" t="s">
        <v>4</v>
      </c>
      <c r="F5" s="31"/>
      <c r="G5" s="31"/>
      <c r="H5" s="42" t="s">
        <v>5</v>
      </c>
      <c r="I5" s="42"/>
      <c r="J5" s="42"/>
      <c r="K5" s="40" t="s">
        <v>6</v>
      </c>
      <c r="L5" s="40"/>
      <c r="M5" s="40"/>
      <c r="N5" s="40"/>
    </row>
    <row r="6" spans="1:14" ht="159" customHeight="1" x14ac:dyDescent="0.2">
      <c r="A6" s="38"/>
      <c r="B6" s="38"/>
      <c r="C6" s="41"/>
      <c r="D6" s="41"/>
      <c r="E6" s="5" t="s">
        <v>18</v>
      </c>
      <c r="F6" s="5" t="s">
        <v>19</v>
      </c>
      <c r="G6" s="5" t="s">
        <v>20</v>
      </c>
      <c r="H6" s="2" t="s">
        <v>7</v>
      </c>
      <c r="I6" s="2" t="s">
        <v>8</v>
      </c>
      <c r="J6" s="2" t="s">
        <v>9</v>
      </c>
      <c r="K6" s="3" t="s">
        <v>10</v>
      </c>
      <c r="L6" s="4" t="s">
        <v>11</v>
      </c>
      <c r="M6" s="2" t="s">
        <v>15</v>
      </c>
      <c r="N6" s="3" t="s">
        <v>10</v>
      </c>
    </row>
    <row r="7" spans="1:14" s="7" customFormat="1" ht="52.15" customHeight="1" x14ac:dyDescent="0.25">
      <c r="A7" s="14">
        <v>1</v>
      </c>
      <c r="B7" s="26" t="s">
        <v>22</v>
      </c>
      <c r="C7" s="15" t="s">
        <v>23</v>
      </c>
      <c r="D7" s="16">
        <v>1</v>
      </c>
      <c r="E7" s="17">
        <v>27100</v>
      </c>
      <c r="F7" s="17">
        <v>32159</v>
      </c>
      <c r="G7" s="17">
        <v>28875</v>
      </c>
      <c r="H7" s="18">
        <f>ROUND(AVERAGE(E7:G7),2)</f>
        <v>29378</v>
      </c>
      <c r="I7" s="6">
        <f>SQRT(((SUM((POWER(G7-H7,2)),(POWER(F7-H7,2)),(POWER(E7-H7,2)))/(COLUMNS(E7:G7)-1))))</f>
        <v>2566.7346960681384</v>
      </c>
      <c r="J7" s="6">
        <f>I7/H7*100</f>
        <v>8.7369279599296696</v>
      </c>
      <c r="K7" s="19">
        <f>((D7/3)*(SUM(E7:G7)))</f>
        <v>29378</v>
      </c>
      <c r="L7" s="25">
        <f>H7</f>
        <v>29378</v>
      </c>
      <c r="M7" s="25">
        <f>L7</f>
        <v>29378</v>
      </c>
      <c r="N7" s="21">
        <f>M7*D7</f>
        <v>29378</v>
      </c>
    </row>
    <row r="8" spans="1:14" s="7" customFormat="1" ht="52.15" customHeight="1" x14ac:dyDescent="0.25">
      <c r="A8" s="22"/>
      <c r="B8" s="28" t="s">
        <v>24</v>
      </c>
      <c r="C8" s="15" t="s">
        <v>23</v>
      </c>
      <c r="D8" s="16">
        <v>5</v>
      </c>
      <c r="E8" s="17">
        <v>35000</v>
      </c>
      <c r="F8" s="17">
        <v>30100</v>
      </c>
      <c r="G8" s="17">
        <v>36100</v>
      </c>
      <c r="H8" s="18">
        <f>ROUND(AVERAGE(E8:G8),2)</f>
        <v>33733.33</v>
      </c>
      <c r="I8" s="6">
        <f t="shared" ref="I8:I10" si="0">SQRT(((SUM((POWER(G8-H8,2)),(POWER(F8-H8,2)),(POWER(E8-H8,2)))/(COLUMNS(E8:G8)-1))))</f>
        <v>3194.2656954846443</v>
      </c>
      <c r="J8" s="6">
        <f t="shared" ref="J8:J10" si="1">I8/H8*100</f>
        <v>9.4691680171647565</v>
      </c>
      <c r="K8" s="19">
        <f t="shared" ref="K8:K10" si="2">((D8/3)*(SUM(E8:G8)))</f>
        <v>168666.66666666669</v>
      </c>
      <c r="L8" s="25">
        <f t="shared" ref="L8:L10" si="3">H8</f>
        <v>33733.33</v>
      </c>
      <c r="M8" s="25">
        <f t="shared" ref="M8:M10" si="4">L8</f>
        <v>33733.33</v>
      </c>
      <c r="N8" s="21">
        <f t="shared" ref="N8:N10" si="5">M8*D8</f>
        <v>168666.65000000002</v>
      </c>
    </row>
    <row r="9" spans="1:14" s="7" customFormat="1" ht="52.15" customHeight="1" x14ac:dyDescent="0.25">
      <c r="A9" s="22"/>
      <c r="B9" s="28" t="s">
        <v>25</v>
      </c>
      <c r="C9" s="15" t="s">
        <v>23</v>
      </c>
      <c r="D9" s="16">
        <v>4</v>
      </c>
      <c r="E9" s="17">
        <v>56800</v>
      </c>
      <c r="F9" s="17">
        <v>49600</v>
      </c>
      <c r="G9" s="17">
        <v>56800</v>
      </c>
      <c r="H9" s="18">
        <f t="shared" ref="H9:H10" si="6">ROUND(AVERAGE(E9:G9),2)</f>
        <v>54400</v>
      </c>
      <c r="I9" s="6">
        <f t="shared" si="0"/>
        <v>4156.9219381653056</v>
      </c>
      <c r="J9" s="6">
        <f t="shared" si="1"/>
        <v>7.6414006216274002</v>
      </c>
      <c r="K9" s="19">
        <f t="shared" si="2"/>
        <v>217600</v>
      </c>
      <c r="L9" s="25">
        <f t="shared" si="3"/>
        <v>54400</v>
      </c>
      <c r="M9" s="25">
        <f t="shared" si="4"/>
        <v>54400</v>
      </c>
      <c r="N9" s="21">
        <f t="shared" si="5"/>
        <v>217600</v>
      </c>
    </row>
    <row r="10" spans="1:14" s="7" customFormat="1" ht="52.15" customHeight="1" x14ac:dyDescent="0.25">
      <c r="A10" s="22"/>
      <c r="B10" s="28" t="s">
        <v>26</v>
      </c>
      <c r="C10" s="15" t="s">
        <v>23</v>
      </c>
      <c r="D10" s="16">
        <v>1</v>
      </c>
      <c r="E10" s="17">
        <v>77000</v>
      </c>
      <c r="F10" s="17">
        <v>76100</v>
      </c>
      <c r="G10" s="17">
        <v>73900</v>
      </c>
      <c r="H10" s="18">
        <f t="shared" si="6"/>
        <v>75666.67</v>
      </c>
      <c r="I10" s="20">
        <f t="shared" si="0"/>
        <v>1594.7831618593168</v>
      </c>
      <c r="J10" s="6">
        <f t="shared" si="1"/>
        <v>2.1076428523408217</v>
      </c>
      <c r="K10" s="19">
        <f t="shared" si="2"/>
        <v>75666.666666666657</v>
      </c>
      <c r="L10" s="25">
        <f t="shared" si="3"/>
        <v>75666.67</v>
      </c>
      <c r="M10" s="25">
        <f t="shared" si="4"/>
        <v>75666.67</v>
      </c>
      <c r="N10" s="21">
        <f t="shared" si="5"/>
        <v>75666.67</v>
      </c>
    </row>
    <row r="11" spans="1:14" s="7" customFormat="1" ht="28.9" customHeight="1" x14ac:dyDescent="0.25">
      <c r="A11" s="22"/>
      <c r="B11" s="43" t="s">
        <v>17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5"/>
      <c r="N11" s="21">
        <f>SUM(N7:N10)</f>
        <v>491311.32</v>
      </c>
    </row>
    <row r="12" spans="1:14" s="12" customFormat="1" ht="30.75" customHeight="1" x14ac:dyDescent="0.25">
      <c r="A12" s="33" t="s">
        <v>12</v>
      </c>
      <c r="B12" s="33"/>
      <c r="C12" s="33"/>
      <c r="D12" s="33"/>
      <c r="E12" s="33"/>
      <c r="F12" s="33"/>
      <c r="G12" s="33"/>
      <c r="H12" s="8">
        <f>N11</f>
        <v>491311.32</v>
      </c>
      <c r="I12" s="46" t="s">
        <v>13</v>
      </c>
      <c r="J12" s="9"/>
      <c r="K12" s="9"/>
      <c r="L12" s="27"/>
      <c r="M12" s="9"/>
      <c r="N12" s="10"/>
    </row>
    <row r="13" spans="1:14" s="12" customFormat="1" ht="30.75" customHeight="1" x14ac:dyDescent="0.25">
      <c r="A13" s="23"/>
      <c r="B13" s="39" t="s">
        <v>28</v>
      </c>
      <c r="C13" s="39"/>
      <c r="D13" s="39"/>
      <c r="E13" s="39"/>
      <c r="F13" s="23"/>
      <c r="G13" s="23"/>
      <c r="H13" s="9"/>
      <c r="I13" s="9"/>
      <c r="J13" s="9"/>
      <c r="K13" s="9"/>
      <c r="L13" s="10"/>
      <c r="M13" s="11"/>
      <c r="N13" s="11"/>
    </row>
    <row r="14" spans="1:14" s="13" customFormat="1" ht="66" customHeight="1" x14ac:dyDescent="0.2">
      <c r="A14" s="34" t="s">
        <v>14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</row>
  </sheetData>
  <mergeCells count="15">
    <mergeCell ref="C4:K4"/>
    <mergeCell ref="E5:G5"/>
    <mergeCell ref="M1:N1"/>
    <mergeCell ref="A12:G12"/>
    <mergeCell ref="A14:N14"/>
    <mergeCell ref="K2:N2"/>
    <mergeCell ref="A3:N3"/>
    <mergeCell ref="A5:A6"/>
    <mergeCell ref="B13:E13"/>
    <mergeCell ref="K5:N5"/>
    <mergeCell ref="B5:B6"/>
    <mergeCell ref="C5:C6"/>
    <mergeCell ref="D5:D6"/>
    <mergeCell ref="H5:J5"/>
    <mergeCell ref="B11:M11"/>
  </mergeCells>
  <phoneticPr fontId="0" type="noConversion"/>
  <pageMargins left="0.19685039370078741" right="0.19685039370078741" top="0.19685039370078741" bottom="0.19685039370078741" header="0.19685039370078741" footer="0.19685039370078741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цены</vt:lpstr>
      <vt:lpstr>'Расчет цены'!Область_печати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ATorbenko</dc:creator>
  <cp:lastModifiedBy>Ляшко Оксана Ниловна</cp:lastModifiedBy>
  <cp:lastPrinted>2023-11-24T10:05:33Z</cp:lastPrinted>
  <dcterms:created xsi:type="dcterms:W3CDTF">2014-01-28T13:50:42Z</dcterms:created>
  <dcterms:modified xsi:type="dcterms:W3CDTF">2024-11-14T12:18:27Z</dcterms:modified>
</cp:coreProperties>
</file>